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ate1904="1" showInkAnnotation="0" autoCompressPictures="0"/>
  <mc:AlternateContent xmlns:mc="http://schemas.openxmlformats.org/markup-compatibility/2006">
    <mc:Choice Requires="x15">
      <x15ac:absPath xmlns:x15ac="http://schemas.microsoft.com/office/spreadsheetml/2010/11/ac" url="C:\Users\Kelly\Documents\GBA334\"/>
    </mc:Choice>
  </mc:AlternateContent>
  <bookViews>
    <workbookView xWindow="0" yWindow="0" windowWidth="20490" windowHeight="7755" tabRatio="500" firstSheet="1" activeTab="2"/>
  </bookViews>
  <sheets>
    <sheet name="Markdown pricing model" sheetId="2" r:id="rId1"/>
    <sheet name="Scenario Summary" sheetId="10" r:id="rId2"/>
    <sheet name="Scenarios" sheetId="3" r:id="rId3"/>
  </sheets>
  <calcPr calcId="152511" concurrentCalc="0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B23" i="3" l="1"/>
  <c r="B17" i="3"/>
  <c r="B18" i="3"/>
  <c r="B19" i="3"/>
  <c r="B20" i="3"/>
  <c r="C21" i="3"/>
  <c r="B24" i="3"/>
  <c r="B25" i="3"/>
  <c r="B26" i="3"/>
  <c r="C27" i="3"/>
  <c r="B29" i="3"/>
  <c r="B30" i="3"/>
  <c r="C31" i="3"/>
  <c r="C33" i="3"/>
  <c r="B17" i="2"/>
  <c r="B18" i="2"/>
  <c r="B19" i="2"/>
  <c r="B20" i="2"/>
  <c r="B24" i="2"/>
  <c r="B25" i="2"/>
  <c r="B26" i="2"/>
  <c r="B30" i="2"/>
  <c r="B29" i="2"/>
  <c r="C21" i="2"/>
  <c r="C27" i="2"/>
  <c r="C31" i="2"/>
  <c r="C33" i="2"/>
</calcChain>
</file>

<file path=xl/sharedStrings.xml><?xml version="1.0" encoding="utf-8"?>
<sst xmlns="http://schemas.openxmlformats.org/spreadsheetml/2006/main" count="83" uniqueCount="48">
  <si>
    <t>Retail price</t>
    <phoneticPr fontId="2" type="noConversion"/>
  </si>
  <si>
    <t>Daily sales</t>
    <phoneticPr fontId="2" type="noConversion"/>
  </si>
  <si>
    <t>Units sold at retail</t>
    <phoneticPr fontId="2" type="noConversion"/>
  </si>
  <si>
    <t>Retail revenue</t>
    <phoneticPr fontId="2" type="noConversion"/>
  </si>
  <si>
    <t>Discount revenue</t>
    <phoneticPr fontId="2" type="noConversion"/>
  </si>
  <si>
    <t>Total revenue</t>
    <phoneticPr fontId="2" type="noConversion"/>
  </si>
  <si>
    <t>Clearance revenue</t>
    <phoneticPr fontId="2" type="noConversion"/>
  </si>
  <si>
    <t>Discount</t>
    <phoneticPr fontId="2" type="noConversion"/>
  </si>
  <si>
    <t>Discount price</t>
    <phoneticPr fontId="2" type="noConversion"/>
  </si>
  <si>
    <t>Markdown Pricing Model</t>
  </si>
  <si>
    <t>Days at full retail</t>
  </si>
  <si>
    <t>Retail price</t>
  </si>
  <si>
    <t>Data</t>
  </si>
  <si>
    <t>Model</t>
  </si>
  <si>
    <t>Demand function</t>
  </si>
  <si>
    <t>a</t>
  </si>
  <si>
    <t>b</t>
  </si>
  <si>
    <t>Selling season (days)</t>
  </si>
  <si>
    <t>Inventory</t>
  </si>
  <si>
    <t>Clearance price</t>
  </si>
  <si>
    <t>Units sold at clearance</t>
  </si>
  <si>
    <t>Daily sales</t>
  </si>
  <si>
    <t xml:space="preserve">Unit sold </t>
  </si>
  <si>
    <t>Full Retail Sales</t>
  </si>
  <si>
    <t>Discount Sales</t>
  </si>
  <si>
    <t>Clearance Sales</t>
  </si>
  <si>
    <t>Days at retail price</t>
  </si>
  <si>
    <t xml:space="preserve">Clearance markdown </t>
  </si>
  <si>
    <t xml:space="preserve">Intermediate markdown </t>
  </si>
  <si>
    <t>Scenarios</t>
  </si>
  <si>
    <t>Ten/ten</t>
  </si>
  <si>
    <t>Twenty/twenty</t>
  </si>
  <si>
    <t>Thirty/thirty</t>
  </si>
  <si>
    <t>Forty/forty</t>
  </si>
  <si>
    <t>Days at full retail price</t>
  </si>
  <si>
    <t>Intermediate markdown</t>
  </si>
  <si>
    <t>$B$7</t>
  </si>
  <si>
    <t>$B$8</t>
  </si>
  <si>
    <t>$C$33</t>
  </si>
  <si>
    <t>Scenario Summary</t>
  </si>
  <si>
    <t>Changing Cells:</t>
  </si>
  <si>
    <t>Current Values:</t>
  </si>
  <si>
    <t>Result Cells:</t>
  </si>
  <si>
    <t>Notes:  Current Values column represents values of changing cells at</t>
  </si>
  <si>
    <t>time Scenario Summary Report was created.  Changing cells for each</t>
  </si>
  <si>
    <t>scenario are highlighted in gray.</t>
  </si>
  <si>
    <t>Created by Michael Rogich on 5/20/2014</t>
  </si>
  <si>
    <t>Created by Michael Rogich on 5/20/2014
Modified by Michael Rogich on 5/20/2014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</si>
</sst>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8" formatCode="&quot;$&quot;#,##0.00_);[Red]\(&quot;$&quot;#,##0.00\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* #,##0_);_(* \(#,##0\);_(* &quot;-&quot;??_);_(@_)"/>
    <numFmt numFmtId="165" formatCode="&quot;$&quot;#,##0.00"/>
  </numFmts>
  <fonts count="9" x14ac:knownFonts="1">
    <font>
      <sz val="10"/>
      <name val="Verdana"/>
    </font>
    <font>
      <sz val="10"/>
      <name val="Verdana"/>
      <family val="2"/>
    </font>
    <font>
      <sz val="8"/>
      <name val="Verdana"/>
      <family val="2"/>
    </font>
    <font>
      <sz val="10"/>
      <name val="Arial"/>
      <family val="2"/>
    </font>
    <font>
      <b/>
      <sz val="10"/>
      <name val="Arial"/>
      <family val="2"/>
    </font>
    <font>
      <sz val="9"/>
      <color indexed="9"/>
      <name val="Verdana"/>
      <family val="2"/>
    </font>
    <font>
      <b/>
      <sz val="11"/>
      <color indexed="9"/>
      <name val="Verdana"/>
      <family val="2"/>
    </font>
    <font>
      <b/>
      <sz val="10"/>
      <color indexed="8"/>
      <name val="Verdana"/>
      <family val="2"/>
    </font>
    <font>
      <b/>
      <sz val="10"/>
      <color indexed="18"/>
      <name val="Verdana"/>
      <family val="2"/>
    </font>
  </fonts>
  <fills count="9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indexed="20"/>
        <bgColor indexed="24"/>
      </patternFill>
    </fill>
    <fill>
      <patternFill patternType="solid">
        <fgColor indexed="22"/>
        <bgColor indexed="24"/>
      </patternFill>
    </fill>
    <fill>
      <patternFill patternType="solid">
        <fgColor indexed="22"/>
        <bgColor indexed="7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/>
      <bottom style="medium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62">
    <xf numFmtId="0" fontId="0" fillId="0" borderId="0" xfId="0"/>
    <xf numFmtId="0" fontId="3" fillId="0" borderId="0" xfId="0" applyFont="1"/>
    <xf numFmtId="44" fontId="3" fillId="0" borderId="0" xfId="0" applyNumberFormat="1" applyFont="1"/>
    <xf numFmtId="9" fontId="3" fillId="0" borderId="0" xfId="0" applyNumberFormat="1" applyFont="1"/>
    <xf numFmtId="44" fontId="3" fillId="0" borderId="0" xfId="2" applyFont="1"/>
    <xf numFmtId="164" fontId="3" fillId="0" borderId="0" xfId="1" applyNumberFormat="1" applyFont="1"/>
    <xf numFmtId="164" fontId="3" fillId="0" borderId="0" xfId="0" applyNumberFormat="1" applyFont="1"/>
    <xf numFmtId="0" fontId="4" fillId="0" borderId="0" xfId="0" applyFont="1"/>
    <xf numFmtId="8" fontId="3" fillId="0" borderId="0" xfId="0" applyNumberFormat="1" applyFont="1"/>
    <xf numFmtId="0" fontId="3" fillId="0" borderId="0" xfId="0" applyFont="1" applyAlignment="1">
      <alignment horizontal="right"/>
    </xf>
    <xf numFmtId="1" fontId="3" fillId="0" borderId="0" xfId="1" applyNumberFormat="1" applyFont="1"/>
    <xf numFmtId="165" fontId="3" fillId="2" borderId="1" xfId="0" applyNumberFormat="1" applyFont="1" applyFill="1" applyBorder="1"/>
    <xf numFmtId="0" fontId="4" fillId="0" borderId="0" xfId="0" applyFont="1" applyAlignment="1">
      <alignment horizontal="right"/>
    </xf>
    <xf numFmtId="44" fontId="3" fillId="0" borderId="0" xfId="2" applyFont="1" applyFill="1"/>
    <xf numFmtId="0" fontId="4" fillId="4" borderId="2" xfId="0" applyFont="1" applyFill="1" applyBorder="1"/>
    <xf numFmtId="0" fontId="3" fillId="4" borderId="3" xfId="0" applyFont="1" applyFill="1" applyBorder="1"/>
    <xf numFmtId="0" fontId="3" fillId="4" borderId="4" xfId="0" applyFont="1" applyFill="1" applyBorder="1"/>
    <xf numFmtId="0" fontId="4" fillId="4" borderId="5" xfId="0" applyFont="1" applyFill="1" applyBorder="1" applyAlignment="1">
      <alignment horizontal="right"/>
    </xf>
    <xf numFmtId="165" fontId="3" fillId="4" borderId="0" xfId="2" applyNumberFormat="1" applyFont="1" applyFill="1" applyBorder="1"/>
    <xf numFmtId="0" fontId="3" fillId="4" borderId="6" xfId="0" applyFont="1" applyFill="1" applyBorder="1"/>
    <xf numFmtId="2" fontId="3" fillId="4" borderId="0" xfId="1" applyNumberFormat="1" applyFont="1" applyFill="1" applyBorder="1"/>
    <xf numFmtId="0" fontId="3" fillId="4" borderId="0" xfId="0" applyFont="1" applyFill="1" applyBorder="1"/>
    <xf numFmtId="1" fontId="3" fillId="4" borderId="0" xfId="0" applyNumberFormat="1" applyFont="1" applyFill="1" applyBorder="1"/>
    <xf numFmtId="0" fontId="4" fillId="4" borderId="7" xfId="0" applyFont="1" applyFill="1" applyBorder="1"/>
    <xf numFmtId="0" fontId="4" fillId="4" borderId="8" xfId="0" applyFont="1" applyFill="1" applyBorder="1" applyAlignment="1">
      <alignment horizontal="right"/>
    </xf>
    <xf numFmtId="165" fontId="3" fillId="4" borderId="9" xfId="2" applyNumberFormat="1" applyFont="1" applyFill="1" applyBorder="1"/>
    <xf numFmtId="0" fontId="4" fillId="3" borderId="2" xfId="0" applyFont="1" applyFill="1" applyBorder="1"/>
    <xf numFmtId="0" fontId="3" fillId="3" borderId="3" xfId="0" applyFont="1" applyFill="1" applyBorder="1"/>
    <xf numFmtId="0" fontId="3" fillId="3" borderId="4" xfId="0" applyFont="1" applyFill="1" applyBorder="1"/>
    <xf numFmtId="0" fontId="4" fillId="3" borderId="5" xfId="0" applyFont="1" applyFill="1" applyBorder="1" applyAlignment="1">
      <alignment horizontal="right"/>
    </xf>
    <xf numFmtId="9" fontId="3" fillId="3" borderId="0" xfId="0" applyNumberFormat="1" applyFont="1" applyFill="1" applyBorder="1"/>
    <xf numFmtId="0" fontId="3" fillId="3" borderId="6" xfId="0" applyFont="1" applyFill="1" applyBorder="1"/>
    <xf numFmtId="165" fontId="3" fillId="3" borderId="0" xfId="2" applyNumberFormat="1" applyFont="1" applyFill="1" applyBorder="1"/>
    <xf numFmtId="43" fontId="3" fillId="3" borderId="0" xfId="1" applyFont="1" applyFill="1" applyBorder="1"/>
    <xf numFmtId="0" fontId="3" fillId="3" borderId="0" xfId="0" applyFont="1" applyFill="1" applyBorder="1"/>
    <xf numFmtId="0" fontId="4" fillId="3" borderId="7" xfId="0" applyFont="1" applyFill="1" applyBorder="1"/>
    <xf numFmtId="0" fontId="4" fillId="3" borderId="8" xfId="0" applyFont="1" applyFill="1" applyBorder="1" applyAlignment="1">
      <alignment horizontal="right"/>
    </xf>
    <xf numFmtId="165" fontId="3" fillId="3" borderId="9" xfId="0" applyNumberFormat="1" applyFont="1" applyFill="1" applyBorder="1"/>
    <xf numFmtId="0" fontId="4" fillId="5" borderId="2" xfId="0" applyFont="1" applyFill="1" applyBorder="1" applyAlignment="1">
      <alignment horizontal="left"/>
    </xf>
    <xf numFmtId="0" fontId="3" fillId="5" borderId="3" xfId="0" applyFont="1" applyFill="1" applyBorder="1"/>
    <xf numFmtId="0" fontId="3" fillId="5" borderId="4" xfId="0" applyFont="1" applyFill="1" applyBorder="1"/>
    <xf numFmtId="0" fontId="4" fillId="5" borderId="5" xfId="0" applyFont="1" applyFill="1" applyBorder="1" applyAlignment="1">
      <alignment horizontal="right"/>
    </xf>
    <xf numFmtId="165" fontId="3" fillId="5" borderId="0" xfId="0" applyNumberFormat="1" applyFont="1" applyFill="1" applyBorder="1"/>
    <xf numFmtId="0" fontId="3" fillId="5" borderId="6" xfId="0" applyFont="1" applyFill="1" applyBorder="1"/>
    <xf numFmtId="1" fontId="3" fillId="5" borderId="0" xfId="1" applyNumberFormat="1" applyFont="1" applyFill="1" applyBorder="1"/>
    <xf numFmtId="0" fontId="3" fillId="5" borderId="7" xfId="0" applyFont="1" applyFill="1" applyBorder="1"/>
    <xf numFmtId="0" fontId="4" fillId="5" borderId="8" xfId="0" applyFont="1" applyFill="1" applyBorder="1" applyAlignment="1">
      <alignment horizontal="right"/>
    </xf>
    <xf numFmtId="165" fontId="3" fillId="5" borderId="9" xfId="2" applyNumberFormat="1" applyFont="1" applyFill="1" applyBorder="1"/>
    <xf numFmtId="0" fontId="0" fillId="0" borderId="0" xfId="0" applyFill="1" applyBorder="1" applyAlignment="1"/>
    <xf numFmtId="9" fontId="0" fillId="0" borderId="0" xfId="0" applyNumberFormat="1" applyFill="1" applyBorder="1" applyAlignment="1"/>
    <xf numFmtId="165" fontId="0" fillId="0" borderId="11" xfId="0" applyNumberFormat="1" applyFill="1" applyBorder="1" applyAlignment="1"/>
    <xf numFmtId="0" fontId="0" fillId="0" borderId="12" xfId="0" applyFill="1" applyBorder="1" applyAlignment="1"/>
    <xf numFmtId="0" fontId="5" fillId="6" borderId="10" xfId="0" applyFont="1" applyFill="1" applyBorder="1" applyAlignment="1">
      <alignment horizontal="right"/>
    </xf>
    <xf numFmtId="0" fontId="5" fillId="6" borderId="8" xfId="0" applyFont="1" applyFill="1" applyBorder="1" applyAlignment="1">
      <alignment horizontal="right"/>
    </xf>
    <xf numFmtId="0" fontId="0" fillId="8" borderId="0" xfId="0" applyFill="1" applyBorder="1" applyAlignment="1"/>
    <xf numFmtId="9" fontId="0" fillId="8" borderId="0" xfId="0" applyNumberFormat="1" applyFill="1" applyBorder="1" applyAlignment="1"/>
    <xf numFmtId="0" fontId="2" fillId="0" borderId="0" xfId="0" applyFont="1" applyFill="1" applyBorder="1" applyAlignment="1">
      <alignment vertical="top" wrapText="1"/>
    </xf>
    <xf numFmtId="0" fontId="6" fillId="6" borderId="8" xfId="0" applyFont="1" applyFill="1" applyBorder="1" applyAlignment="1">
      <alignment horizontal="left"/>
    </xf>
    <xf numFmtId="0" fontId="6" fillId="6" borderId="10" xfId="0" applyFont="1" applyFill="1" applyBorder="1" applyAlignment="1">
      <alignment horizontal="left"/>
    </xf>
    <xf numFmtId="0" fontId="7" fillId="7" borderId="0" xfId="0" applyFont="1" applyFill="1" applyBorder="1" applyAlignment="1">
      <alignment horizontal="left"/>
    </xf>
    <xf numFmtId="0" fontId="8" fillId="7" borderId="12" xfId="0" applyFont="1" applyFill="1" applyBorder="1" applyAlignment="1">
      <alignment horizontal="left"/>
    </xf>
    <xf numFmtId="0" fontId="7" fillId="7" borderId="11" xfId="0" applyFont="1" applyFill="1" applyBorder="1" applyAlignment="1">
      <alignment horizontal="left"/>
    </xf>
  </cellXfs>
  <cellStyles count="3">
    <cellStyle name="Comma" xfId="1" builtinId="3"/>
    <cellStyle name="Currency" xfId="2" builtinId="4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0"/>
  <sheetViews>
    <sheetView workbookViewId="0">
      <selection activeCell="D13" sqref="D13"/>
    </sheetView>
  </sheetViews>
  <sheetFormatPr defaultColWidth="11" defaultRowHeight="12.75" x14ac:dyDescent="0.2"/>
  <cols>
    <col min="1" max="1" width="20.875" style="1" bestFit="1" customWidth="1"/>
    <col min="2" max="2" width="16.125" style="1" bestFit="1" customWidth="1"/>
    <col min="3" max="3" width="8.875" style="1" bestFit="1" customWidth="1"/>
    <col min="4" max="9" width="11.625" style="1" bestFit="1" customWidth="1"/>
    <col min="10" max="16384" width="11" style="1"/>
  </cols>
  <sheetData>
    <row r="1" spans="1:9" x14ac:dyDescent="0.2">
      <c r="A1" s="7" t="s">
        <v>9</v>
      </c>
    </row>
    <row r="3" spans="1:9" x14ac:dyDescent="0.2">
      <c r="A3" s="7" t="s">
        <v>12</v>
      </c>
    </row>
    <row r="4" spans="1:9" x14ac:dyDescent="0.2">
      <c r="A4" s="12" t="s">
        <v>11</v>
      </c>
      <c r="B4" s="8">
        <v>70</v>
      </c>
    </row>
    <row r="5" spans="1:9" x14ac:dyDescent="0.2">
      <c r="A5" s="12" t="s">
        <v>18</v>
      </c>
      <c r="B5" s="10">
        <v>1000</v>
      </c>
    </row>
    <row r="6" spans="1:9" x14ac:dyDescent="0.2">
      <c r="A6" s="12" t="s">
        <v>17</v>
      </c>
      <c r="B6" s="1">
        <v>50</v>
      </c>
    </row>
    <row r="7" spans="1:9" x14ac:dyDescent="0.2">
      <c r="A7" s="12" t="s">
        <v>10</v>
      </c>
      <c r="B7" s="1">
        <v>30</v>
      </c>
    </row>
    <row r="8" spans="1:9" x14ac:dyDescent="0.2">
      <c r="A8" s="12" t="s">
        <v>28</v>
      </c>
      <c r="B8" s="3">
        <v>0.3</v>
      </c>
      <c r="D8" s="2"/>
      <c r="E8" s="3"/>
      <c r="F8" s="3"/>
      <c r="G8" s="3"/>
      <c r="H8" s="3"/>
      <c r="I8" s="3"/>
    </row>
    <row r="9" spans="1:9" x14ac:dyDescent="0.2">
      <c r="A9" s="12" t="s">
        <v>27</v>
      </c>
      <c r="B9" s="3">
        <v>0.7</v>
      </c>
      <c r="D9" s="2"/>
      <c r="E9" s="3"/>
      <c r="F9" s="3"/>
      <c r="G9" s="3"/>
      <c r="H9" s="3"/>
      <c r="I9" s="3"/>
    </row>
    <row r="10" spans="1:9" x14ac:dyDescent="0.2">
      <c r="A10" s="12" t="s">
        <v>14</v>
      </c>
      <c r="D10" s="2"/>
      <c r="E10" s="3"/>
      <c r="F10" s="3"/>
      <c r="G10" s="3"/>
      <c r="H10" s="3"/>
      <c r="I10" s="3"/>
    </row>
    <row r="11" spans="1:9" x14ac:dyDescent="0.2">
      <c r="A11" s="12" t="s">
        <v>15</v>
      </c>
      <c r="B11" s="1">
        <v>91</v>
      </c>
      <c r="D11" s="2"/>
      <c r="E11" s="3"/>
      <c r="F11" s="3"/>
      <c r="G11" s="3"/>
      <c r="H11" s="3"/>
      <c r="I11" s="3"/>
    </row>
    <row r="12" spans="1:9" x14ac:dyDescent="0.2">
      <c r="A12" s="12" t="s">
        <v>16</v>
      </c>
      <c r="B12" s="1">
        <v>1.2</v>
      </c>
      <c r="D12" s="2"/>
      <c r="E12" s="3"/>
      <c r="F12" s="3"/>
      <c r="G12" s="3"/>
      <c r="H12" s="3"/>
      <c r="I12" s="3"/>
    </row>
    <row r="13" spans="1:9" x14ac:dyDescent="0.2">
      <c r="D13" s="2"/>
      <c r="E13" s="3"/>
      <c r="F13" s="3"/>
      <c r="G13" s="3"/>
      <c r="H13" s="3"/>
      <c r="I13" s="3"/>
    </row>
    <row r="14" spans="1:9" x14ac:dyDescent="0.2">
      <c r="A14" s="7" t="s">
        <v>13</v>
      </c>
      <c r="D14" s="2"/>
      <c r="E14" s="3"/>
      <c r="F14" s="3"/>
      <c r="G14" s="3"/>
      <c r="H14" s="3"/>
      <c r="I14" s="3"/>
    </row>
    <row r="15" spans="1:9" x14ac:dyDescent="0.2">
      <c r="A15" s="7"/>
      <c r="D15" s="2"/>
      <c r="E15" s="3"/>
      <c r="F15" s="3"/>
      <c r="G15" s="3"/>
      <c r="H15" s="3"/>
      <c r="I15" s="3"/>
    </row>
    <row r="16" spans="1:9" x14ac:dyDescent="0.2">
      <c r="A16" s="14" t="s">
        <v>23</v>
      </c>
      <c r="B16" s="15"/>
      <c r="C16" s="16"/>
      <c r="D16" s="2"/>
      <c r="E16" s="3"/>
      <c r="F16" s="3"/>
      <c r="G16" s="3"/>
      <c r="H16" s="3"/>
      <c r="I16" s="3"/>
    </row>
    <row r="17" spans="1:9" x14ac:dyDescent="0.2">
      <c r="A17" s="17" t="s">
        <v>0</v>
      </c>
      <c r="B17" s="18">
        <f>B4</f>
        <v>70</v>
      </c>
      <c r="C17" s="19"/>
      <c r="D17" s="2"/>
      <c r="E17" s="3"/>
      <c r="F17" s="3"/>
      <c r="G17" s="3"/>
      <c r="H17" s="3"/>
      <c r="I17" s="3"/>
    </row>
    <row r="18" spans="1:9" x14ac:dyDescent="0.2">
      <c r="A18" s="17" t="s">
        <v>1</v>
      </c>
      <c r="B18" s="20">
        <f>B11-B12*B17</f>
        <v>7</v>
      </c>
      <c r="C18" s="19"/>
      <c r="E18" s="4"/>
      <c r="F18" s="4"/>
      <c r="G18" s="4"/>
      <c r="H18" s="4"/>
      <c r="I18" s="4"/>
    </row>
    <row r="19" spans="1:9" x14ac:dyDescent="0.2">
      <c r="A19" s="17" t="s">
        <v>26</v>
      </c>
      <c r="B19" s="21">
        <f>B7</f>
        <v>30</v>
      </c>
      <c r="C19" s="19"/>
      <c r="E19" s="4"/>
      <c r="F19" s="4"/>
      <c r="G19" s="4"/>
      <c r="H19" s="4"/>
      <c r="I19" s="4"/>
    </row>
    <row r="20" spans="1:9" x14ac:dyDescent="0.2">
      <c r="A20" s="17" t="s">
        <v>2</v>
      </c>
      <c r="B20" s="22">
        <f>B18*B19</f>
        <v>210</v>
      </c>
      <c r="C20" s="19"/>
      <c r="E20" s="4"/>
      <c r="F20" s="4"/>
      <c r="G20" s="4"/>
      <c r="H20" s="4"/>
      <c r="I20" s="4"/>
    </row>
    <row r="21" spans="1:9" x14ac:dyDescent="0.2">
      <c r="A21" s="23"/>
      <c r="B21" s="24" t="s">
        <v>3</v>
      </c>
      <c r="C21" s="25">
        <f>B20*B17</f>
        <v>14700</v>
      </c>
      <c r="E21" s="4"/>
      <c r="F21" s="13"/>
      <c r="G21" s="4"/>
      <c r="H21" s="4"/>
      <c r="I21" s="4"/>
    </row>
    <row r="22" spans="1:9" x14ac:dyDescent="0.2">
      <c r="A22" s="26" t="s">
        <v>24</v>
      </c>
      <c r="B22" s="27"/>
      <c r="C22" s="28"/>
      <c r="E22" s="4"/>
      <c r="F22" s="4"/>
      <c r="G22" s="4"/>
      <c r="H22" s="4"/>
      <c r="I22" s="4"/>
    </row>
    <row r="23" spans="1:9" x14ac:dyDescent="0.2">
      <c r="A23" s="29" t="s">
        <v>7</v>
      </c>
      <c r="B23" s="30">
        <v>0.1</v>
      </c>
      <c r="C23" s="31"/>
      <c r="E23" s="4"/>
      <c r="F23" s="4"/>
      <c r="G23" s="4"/>
      <c r="H23" s="4"/>
      <c r="I23" s="4"/>
    </row>
    <row r="24" spans="1:9" x14ac:dyDescent="0.2">
      <c r="A24" s="29" t="s">
        <v>8</v>
      </c>
      <c r="B24" s="32">
        <f>B17*(1-B23)</f>
        <v>63</v>
      </c>
      <c r="C24" s="31"/>
      <c r="E24" s="4"/>
      <c r="F24" s="4"/>
      <c r="G24" s="4"/>
      <c r="H24" s="4"/>
      <c r="I24" s="4"/>
    </row>
    <row r="25" spans="1:9" x14ac:dyDescent="0.2">
      <c r="A25" s="29" t="s">
        <v>21</v>
      </c>
      <c r="B25" s="33">
        <f>B11 - B12*B24</f>
        <v>15.400000000000006</v>
      </c>
      <c r="C25" s="31"/>
      <c r="E25" s="4"/>
      <c r="F25" s="4"/>
      <c r="G25" s="4"/>
      <c r="H25" s="4"/>
      <c r="I25" s="4"/>
    </row>
    <row r="26" spans="1:9" x14ac:dyDescent="0.2">
      <c r="A26" s="29" t="s">
        <v>22</v>
      </c>
      <c r="B26" s="34">
        <f>MIN(B25*(B6-B19),B5-B20)</f>
        <v>308.00000000000011</v>
      </c>
      <c r="C26" s="31"/>
      <c r="E26" s="4"/>
      <c r="F26" s="4"/>
      <c r="G26" s="4"/>
      <c r="H26" s="4"/>
      <c r="I26" s="4"/>
    </row>
    <row r="27" spans="1:9" x14ac:dyDescent="0.2">
      <c r="A27" s="35"/>
      <c r="B27" s="36" t="s">
        <v>4</v>
      </c>
      <c r="C27" s="37">
        <f>B26*B24</f>
        <v>19404.000000000007</v>
      </c>
      <c r="E27" s="4"/>
      <c r="F27" s="4"/>
      <c r="G27" s="4"/>
      <c r="H27" s="4"/>
      <c r="I27" s="4"/>
    </row>
    <row r="28" spans="1:9" x14ac:dyDescent="0.2">
      <c r="A28" s="38" t="s">
        <v>25</v>
      </c>
      <c r="B28" s="39"/>
      <c r="C28" s="40"/>
      <c r="E28" s="4"/>
      <c r="F28" s="4"/>
      <c r="G28" s="4"/>
      <c r="H28" s="4"/>
      <c r="I28" s="4"/>
    </row>
    <row r="29" spans="1:9" x14ac:dyDescent="0.2">
      <c r="A29" s="41" t="s">
        <v>19</v>
      </c>
      <c r="B29" s="42">
        <f>B4*(1-B9)</f>
        <v>21.000000000000004</v>
      </c>
      <c r="C29" s="43"/>
      <c r="E29" s="4"/>
      <c r="F29" s="4"/>
      <c r="G29" s="4"/>
      <c r="H29" s="4"/>
      <c r="I29" s="4"/>
    </row>
    <row r="30" spans="1:9" x14ac:dyDescent="0.2">
      <c r="A30" s="41" t="s">
        <v>20</v>
      </c>
      <c r="B30" s="44">
        <f>MAX(0,B5-B20-B26)</f>
        <v>481.99999999999989</v>
      </c>
      <c r="C30" s="43"/>
      <c r="E30" s="4"/>
      <c r="F30" s="4"/>
      <c r="G30" s="4"/>
      <c r="H30" s="4"/>
      <c r="I30" s="4"/>
    </row>
    <row r="31" spans="1:9" x14ac:dyDescent="0.2">
      <c r="A31" s="45"/>
      <c r="B31" s="46" t="s">
        <v>6</v>
      </c>
      <c r="C31" s="47">
        <f>B29*B30</f>
        <v>10122</v>
      </c>
      <c r="E31" s="4"/>
      <c r="F31" s="4"/>
      <c r="G31" s="4"/>
      <c r="H31" s="4"/>
      <c r="I31" s="4"/>
    </row>
    <row r="32" spans="1:9" x14ac:dyDescent="0.2">
      <c r="A32" s="9"/>
      <c r="B32" s="7"/>
      <c r="E32" s="4"/>
      <c r="F32" s="4"/>
      <c r="G32" s="4"/>
      <c r="H32" s="4"/>
      <c r="I32" s="4"/>
    </row>
    <row r="33" spans="2:9" x14ac:dyDescent="0.2">
      <c r="B33" s="12" t="s">
        <v>5</v>
      </c>
      <c r="C33" s="11">
        <f>C21+C27+C31</f>
        <v>44226.000000000007</v>
      </c>
      <c r="E33" s="4"/>
      <c r="F33" s="4"/>
      <c r="G33" s="4"/>
      <c r="H33" s="4"/>
      <c r="I33" s="4"/>
    </row>
    <row r="34" spans="2:9" x14ac:dyDescent="0.2">
      <c r="E34" s="4"/>
      <c r="F34" s="4"/>
      <c r="G34" s="4"/>
      <c r="H34" s="4"/>
      <c r="I34" s="4"/>
    </row>
    <row r="35" spans="2:9" x14ac:dyDescent="0.2">
      <c r="E35" s="4"/>
      <c r="F35" s="4"/>
      <c r="G35" s="4"/>
      <c r="H35" s="4"/>
      <c r="I35" s="4"/>
    </row>
    <row r="36" spans="2:9" x14ac:dyDescent="0.2">
      <c r="E36" s="4"/>
      <c r="F36" s="4"/>
      <c r="G36" s="4"/>
      <c r="H36" s="4"/>
      <c r="I36" s="4"/>
    </row>
    <row r="37" spans="2:9" x14ac:dyDescent="0.2">
      <c r="E37" s="4"/>
      <c r="F37" s="4"/>
      <c r="G37" s="4"/>
      <c r="H37" s="4"/>
      <c r="I37" s="4"/>
    </row>
    <row r="38" spans="2:9" x14ac:dyDescent="0.2">
      <c r="B38" s="4"/>
      <c r="E38" s="4"/>
      <c r="F38" s="4"/>
      <c r="G38" s="4"/>
      <c r="H38" s="4"/>
      <c r="I38" s="4"/>
    </row>
    <row r="39" spans="2:9" x14ac:dyDescent="0.2">
      <c r="B39" s="5"/>
      <c r="E39" s="4"/>
      <c r="F39" s="4"/>
      <c r="G39" s="4"/>
      <c r="H39" s="4"/>
      <c r="I39" s="4"/>
    </row>
    <row r="40" spans="2:9" x14ac:dyDescent="0.2">
      <c r="E40" s="4"/>
      <c r="F40" s="4"/>
      <c r="G40" s="4"/>
      <c r="H40" s="4"/>
      <c r="I40" s="4"/>
    </row>
    <row r="41" spans="2:9" x14ac:dyDescent="0.2">
      <c r="E41" s="4"/>
      <c r="F41" s="4"/>
      <c r="G41" s="4"/>
      <c r="H41" s="4"/>
      <c r="I41" s="4"/>
    </row>
    <row r="43" spans="2:9" x14ac:dyDescent="0.2">
      <c r="B43" s="6"/>
      <c r="E43" s="2"/>
    </row>
    <row r="44" spans="2:9" x14ac:dyDescent="0.2">
      <c r="B44" s="4"/>
    </row>
    <row r="46" spans="2:9" x14ac:dyDescent="0.2">
      <c r="B46" s="2"/>
    </row>
    <row r="47" spans="2:9" x14ac:dyDescent="0.2">
      <c r="B47" s="5"/>
    </row>
    <row r="48" spans="2:9" x14ac:dyDescent="0.2">
      <c r="B48" s="4"/>
    </row>
    <row r="50" spans="2:2" x14ac:dyDescent="0.2">
      <c r="B50" s="2"/>
    </row>
  </sheetData>
  <pageMargins left="0.75" right="0.75" top="1" bottom="1" header="0.5" footer="0.5"/>
  <pageSetup orientation="portrait" horizontalDpi="4294967292" verticalDpi="4294967292"/>
  <ignoredErrors>
    <ignoredError sqref="B18" formula="1"/>
  </ignoredErrors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B1:H12"/>
  <sheetViews>
    <sheetView showGridLines="0" workbookViewId="0"/>
  </sheetViews>
  <sheetFormatPr defaultRowHeight="12.75" outlineLevelRow="1" outlineLevelCol="1" x14ac:dyDescent="0.2"/>
  <cols>
    <col min="3" max="3" width="6.875" customWidth="1"/>
    <col min="4" max="8" width="13.375" bestFit="1" customWidth="1" outlineLevel="1"/>
  </cols>
  <sheetData>
    <row r="1" spans="2:8" ht="13.5" thickBot="1" x14ac:dyDescent="0.25"/>
    <row r="2" spans="2:8" ht="14.25" x14ac:dyDescent="0.2">
      <c r="B2" s="58" t="s">
        <v>39</v>
      </c>
      <c r="C2" s="58"/>
      <c r="D2" s="52"/>
      <c r="E2" s="52"/>
      <c r="F2" s="52"/>
      <c r="G2" s="52"/>
      <c r="H2" s="52"/>
    </row>
    <row r="3" spans="2:8" ht="14.25" collapsed="1" x14ac:dyDescent="0.2">
      <c r="B3" s="57"/>
      <c r="C3" s="57"/>
      <c r="D3" s="53" t="s">
        <v>41</v>
      </c>
      <c r="E3" s="53" t="s">
        <v>30</v>
      </c>
      <c r="F3" s="53" t="s">
        <v>31</v>
      </c>
      <c r="G3" s="53" t="s">
        <v>32</v>
      </c>
      <c r="H3" s="53" t="s">
        <v>33</v>
      </c>
    </row>
    <row r="4" spans="2:8" ht="63" hidden="1" outlineLevel="1" x14ac:dyDescent="0.2">
      <c r="B4" s="59"/>
      <c r="C4" s="59"/>
      <c r="D4" s="48"/>
      <c r="E4" s="56" t="s">
        <v>47</v>
      </c>
      <c r="F4" s="56" t="s">
        <v>47</v>
      </c>
      <c r="G4" s="56" t="s">
        <v>47</v>
      </c>
      <c r="H4" s="56" t="s">
        <v>46</v>
      </c>
    </row>
    <row r="5" spans="2:8" x14ac:dyDescent="0.2">
      <c r="B5" s="60" t="s">
        <v>40</v>
      </c>
      <c r="C5" s="60"/>
      <c r="D5" s="51"/>
      <c r="E5" s="51"/>
      <c r="F5" s="51"/>
      <c r="G5" s="51"/>
      <c r="H5" s="51"/>
    </row>
    <row r="6" spans="2:8" outlineLevel="1" x14ac:dyDescent="0.2">
      <c r="B6" s="59"/>
      <c r="C6" s="59" t="s">
        <v>36</v>
      </c>
      <c r="D6" s="48">
        <v>40</v>
      </c>
      <c r="E6" s="54">
        <v>10</v>
      </c>
      <c r="F6" s="54">
        <v>20</v>
      </c>
      <c r="G6" s="54">
        <v>30</v>
      </c>
      <c r="H6" s="54">
        <v>40</v>
      </c>
    </row>
    <row r="7" spans="2:8" outlineLevel="1" x14ac:dyDescent="0.2">
      <c r="B7" s="59"/>
      <c r="C7" s="59" t="s">
        <v>37</v>
      </c>
      <c r="D7" s="49">
        <v>0.4</v>
      </c>
      <c r="E7" s="55">
        <v>0.1</v>
      </c>
      <c r="F7" s="55">
        <v>0.2</v>
      </c>
      <c r="G7" s="55">
        <v>0.3</v>
      </c>
      <c r="H7" s="55">
        <v>0.4</v>
      </c>
    </row>
    <row r="8" spans="2:8" x14ac:dyDescent="0.2">
      <c r="B8" s="60" t="s">
        <v>42</v>
      </c>
      <c r="C8" s="60"/>
      <c r="D8" s="51"/>
      <c r="E8" s="51"/>
      <c r="F8" s="51"/>
      <c r="G8" s="51"/>
      <c r="H8" s="51"/>
    </row>
    <row r="9" spans="2:8" ht="13.5" outlineLevel="1" thickBot="1" x14ac:dyDescent="0.25">
      <c r="B9" s="61"/>
      <c r="C9" s="61" t="s">
        <v>38</v>
      </c>
      <c r="D9" s="50">
        <v>43246</v>
      </c>
      <c r="E9" s="50">
        <v>50302</v>
      </c>
      <c r="F9" s="50">
        <v>52850</v>
      </c>
      <c r="G9" s="50">
        <v>49322</v>
      </c>
      <c r="H9" s="50">
        <v>43246</v>
      </c>
    </row>
    <row r="10" spans="2:8" x14ac:dyDescent="0.2">
      <c r="B10" t="s">
        <v>43</v>
      </c>
    </row>
    <row r="11" spans="2:8" x14ac:dyDescent="0.2">
      <c r="B11" t="s">
        <v>44</v>
      </c>
    </row>
    <row r="12" spans="2:8" x14ac:dyDescent="0.2">
      <c r="B12" t="s">
        <v>45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0"/>
  <sheetViews>
    <sheetView tabSelected="1" workbookViewId="0">
      <selection activeCell="H15" sqref="H15"/>
    </sheetView>
  </sheetViews>
  <sheetFormatPr defaultColWidth="11" defaultRowHeight="12.75" x14ac:dyDescent="0.2"/>
  <cols>
    <col min="1" max="1" width="20.875" style="1" bestFit="1" customWidth="1"/>
    <col min="2" max="2" width="16.125" style="1" bestFit="1" customWidth="1"/>
    <col min="3" max="3" width="8.875" style="1" bestFit="1" customWidth="1"/>
    <col min="4" max="4" width="20.625" style="1" bestFit="1" customWidth="1"/>
    <col min="5" max="5" width="8.75" style="1" bestFit="1" customWidth="1"/>
    <col min="6" max="6" width="12.375" style="1" bestFit="1" customWidth="1"/>
    <col min="7" max="7" width="9.875" style="1" bestFit="1" customWidth="1"/>
    <col min="8" max="8" width="8.875" style="1" bestFit="1" customWidth="1"/>
    <col min="9" max="9" width="11.625" style="1" bestFit="1" customWidth="1"/>
    <col min="10" max="16384" width="11" style="1"/>
  </cols>
  <sheetData>
    <row r="1" spans="1:9" x14ac:dyDescent="0.2">
      <c r="A1" s="7" t="s">
        <v>9</v>
      </c>
      <c r="D1" s="12" t="s">
        <v>29</v>
      </c>
      <c r="E1" s="7" t="s">
        <v>30</v>
      </c>
      <c r="F1" s="7" t="s">
        <v>31</v>
      </c>
      <c r="G1" s="7" t="s">
        <v>32</v>
      </c>
      <c r="H1" s="7" t="s">
        <v>33</v>
      </c>
    </row>
    <row r="2" spans="1:9" x14ac:dyDescent="0.2">
      <c r="D2" s="12" t="s">
        <v>34</v>
      </c>
      <c r="E2" s="1">
        <v>10</v>
      </c>
      <c r="F2" s="1">
        <v>20</v>
      </c>
      <c r="G2" s="1">
        <v>30</v>
      </c>
      <c r="H2" s="1">
        <v>40</v>
      </c>
    </row>
    <row r="3" spans="1:9" x14ac:dyDescent="0.2">
      <c r="A3" s="7" t="s">
        <v>12</v>
      </c>
      <c r="D3" s="12" t="s">
        <v>35</v>
      </c>
      <c r="E3" s="3">
        <v>0.1</v>
      </c>
      <c r="F3" s="3">
        <v>0.2</v>
      </c>
      <c r="G3" s="3">
        <v>0.3</v>
      </c>
      <c r="H3" s="3">
        <v>0.4</v>
      </c>
    </row>
    <row r="4" spans="1:9" x14ac:dyDescent="0.2">
      <c r="A4" s="12" t="s">
        <v>11</v>
      </c>
      <c r="B4" s="8">
        <v>70</v>
      </c>
    </row>
    <row r="5" spans="1:9" x14ac:dyDescent="0.2">
      <c r="A5" s="12" t="s">
        <v>18</v>
      </c>
      <c r="B5" s="10">
        <v>1000</v>
      </c>
    </row>
    <row r="6" spans="1:9" x14ac:dyDescent="0.2">
      <c r="A6" s="12" t="s">
        <v>17</v>
      </c>
      <c r="B6" s="1">
        <v>50</v>
      </c>
    </row>
    <row r="7" spans="1:9" x14ac:dyDescent="0.2">
      <c r="A7" s="12" t="s">
        <v>10</v>
      </c>
      <c r="B7" s="1">
        <v>40</v>
      </c>
    </row>
    <row r="8" spans="1:9" x14ac:dyDescent="0.2">
      <c r="A8" s="12" t="s">
        <v>28</v>
      </c>
      <c r="B8" s="3">
        <v>0.4</v>
      </c>
      <c r="D8" s="2"/>
      <c r="E8" s="3"/>
      <c r="F8" s="3"/>
      <c r="G8" s="3"/>
      <c r="H8" s="3"/>
      <c r="I8" s="3"/>
    </row>
    <row r="9" spans="1:9" x14ac:dyDescent="0.2">
      <c r="A9" s="12" t="s">
        <v>27</v>
      </c>
      <c r="B9" s="3">
        <v>0.7</v>
      </c>
      <c r="D9" s="2"/>
      <c r="E9" s="3"/>
      <c r="F9" s="3"/>
      <c r="G9" s="3"/>
      <c r="H9" s="3"/>
      <c r="I9" s="3"/>
    </row>
    <row r="10" spans="1:9" x14ac:dyDescent="0.2">
      <c r="A10" s="12" t="s">
        <v>14</v>
      </c>
      <c r="D10" s="2"/>
      <c r="E10" s="3"/>
      <c r="F10" s="3"/>
      <c r="G10" s="3"/>
      <c r="H10" s="3"/>
      <c r="I10" s="3"/>
    </row>
    <row r="11" spans="1:9" x14ac:dyDescent="0.2">
      <c r="A11" s="12" t="s">
        <v>15</v>
      </c>
      <c r="B11" s="1">
        <v>91</v>
      </c>
      <c r="D11" s="2"/>
      <c r="E11" s="3"/>
      <c r="F11" s="3"/>
      <c r="G11" s="3"/>
      <c r="H11" s="3"/>
      <c r="I11" s="3"/>
    </row>
    <row r="12" spans="1:9" x14ac:dyDescent="0.2">
      <c r="A12" s="12" t="s">
        <v>16</v>
      </c>
      <c r="B12" s="1">
        <v>1.2</v>
      </c>
      <c r="D12" s="2"/>
      <c r="E12" s="3"/>
      <c r="F12" s="3"/>
      <c r="G12" s="3"/>
      <c r="H12" s="3"/>
      <c r="I12" s="3"/>
    </row>
    <row r="13" spans="1:9" x14ac:dyDescent="0.2">
      <c r="D13" s="2"/>
      <c r="E13" s="3"/>
      <c r="F13" s="3"/>
      <c r="G13" s="3"/>
      <c r="H13" s="3"/>
      <c r="I13" s="3"/>
    </row>
    <row r="14" spans="1:9" x14ac:dyDescent="0.2">
      <c r="A14" s="7" t="s">
        <v>13</v>
      </c>
      <c r="D14" s="2"/>
      <c r="E14" s="3"/>
      <c r="F14" s="3"/>
      <c r="G14" s="3"/>
      <c r="H14" s="3"/>
      <c r="I14" s="3"/>
    </row>
    <row r="15" spans="1:9" x14ac:dyDescent="0.2">
      <c r="A15" s="7"/>
      <c r="D15" s="2"/>
      <c r="E15" s="3"/>
      <c r="F15" s="3"/>
      <c r="G15" s="3"/>
      <c r="H15" s="3"/>
      <c r="I15" s="3"/>
    </row>
    <row r="16" spans="1:9" x14ac:dyDescent="0.2">
      <c r="A16" s="14" t="s">
        <v>23</v>
      </c>
      <c r="B16" s="15"/>
      <c r="C16" s="16"/>
      <c r="D16" s="2"/>
      <c r="E16" s="3"/>
      <c r="F16" s="3"/>
      <c r="G16" s="3"/>
      <c r="H16" s="3"/>
      <c r="I16" s="3"/>
    </row>
    <row r="17" spans="1:9" x14ac:dyDescent="0.2">
      <c r="A17" s="17" t="s">
        <v>0</v>
      </c>
      <c r="B17" s="18">
        <f>B4</f>
        <v>70</v>
      </c>
      <c r="C17" s="19"/>
      <c r="D17" s="2"/>
      <c r="E17" s="3"/>
      <c r="F17" s="3"/>
      <c r="G17" s="3"/>
      <c r="H17" s="3"/>
      <c r="I17" s="3"/>
    </row>
    <row r="18" spans="1:9" x14ac:dyDescent="0.2">
      <c r="A18" s="17" t="s">
        <v>1</v>
      </c>
      <c r="B18" s="20">
        <f>B11-B12*B17</f>
        <v>7</v>
      </c>
      <c r="C18" s="19"/>
      <c r="E18" s="4"/>
      <c r="F18" s="4"/>
      <c r="G18" s="4"/>
      <c r="H18" s="4"/>
      <c r="I18" s="4"/>
    </row>
    <row r="19" spans="1:9" x14ac:dyDescent="0.2">
      <c r="A19" s="17" t="s">
        <v>26</v>
      </c>
      <c r="B19" s="21">
        <f>B7</f>
        <v>40</v>
      </c>
      <c r="C19" s="19"/>
      <c r="E19" s="4"/>
      <c r="F19" s="4"/>
      <c r="G19" s="4"/>
      <c r="H19" s="4"/>
      <c r="I19" s="4"/>
    </row>
    <row r="20" spans="1:9" x14ac:dyDescent="0.2">
      <c r="A20" s="17" t="s">
        <v>2</v>
      </c>
      <c r="B20" s="22">
        <f>B18*B19</f>
        <v>280</v>
      </c>
      <c r="C20" s="19"/>
      <c r="E20" s="4"/>
      <c r="F20" s="4"/>
      <c r="G20" s="4"/>
      <c r="H20" s="4"/>
      <c r="I20" s="4"/>
    </row>
    <row r="21" spans="1:9" x14ac:dyDescent="0.2">
      <c r="A21" s="23"/>
      <c r="B21" s="24" t="s">
        <v>3</v>
      </c>
      <c r="C21" s="25">
        <f>B20*B17</f>
        <v>19600</v>
      </c>
      <c r="E21" s="4"/>
      <c r="F21" s="13"/>
      <c r="G21" s="4"/>
      <c r="H21" s="4"/>
      <c r="I21" s="4"/>
    </row>
    <row r="22" spans="1:9" x14ac:dyDescent="0.2">
      <c r="A22" s="26" t="s">
        <v>24</v>
      </c>
      <c r="B22" s="27"/>
      <c r="C22" s="28"/>
      <c r="E22" s="4"/>
      <c r="F22" s="4"/>
      <c r="G22" s="4"/>
      <c r="H22" s="4"/>
      <c r="I22" s="4"/>
    </row>
    <row r="23" spans="1:9" x14ac:dyDescent="0.2">
      <c r="A23" s="29" t="s">
        <v>7</v>
      </c>
      <c r="B23" s="30">
        <f>B8</f>
        <v>0.4</v>
      </c>
      <c r="C23" s="31"/>
      <c r="E23" s="4"/>
      <c r="F23" s="4"/>
      <c r="G23" s="4"/>
      <c r="H23" s="4"/>
      <c r="I23" s="4"/>
    </row>
    <row r="24" spans="1:9" x14ac:dyDescent="0.2">
      <c r="A24" s="29" t="s">
        <v>8</v>
      </c>
      <c r="B24" s="32">
        <f>B17*(1-B23)</f>
        <v>42</v>
      </c>
      <c r="C24" s="31"/>
      <c r="E24" s="4"/>
      <c r="F24" s="4"/>
      <c r="G24" s="4"/>
      <c r="H24" s="4"/>
      <c r="I24" s="4"/>
    </row>
    <row r="25" spans="1:9" x14ac:dyDescent="0.2">
      <c r="A25" s="29" t="s">
        <v>21</v>
      </c>
      <c r="B25" s="33">
        <f>B11 - B12*B24</f>
        <v>40.6</v>
      </c>
      <c r="C25" s="31"/>
      <c r="E25" s="4"/>
      <c r="F25" s="4"/>
      <c r="G25" s="4"/>
      <c r="H25" s="4"/>
      <c r="I25" s="4"/>
    </row>
    <row r="26" spans="1:9" x14ac:dyDescent="0.2">
      <c r="A26" s="29" t="s">
        <v>22</v>
      </c>
      <c r="B26" s="34">
        <f>MIN(B25*(B6-B19),B5-B20)</f>
        <v>406</v>
      </c>
      <c r="C26" s="31"/>
      <c r="E26" s="4"/>
      <c r="F26" s="4"/>
      <c r="G26" s="4"/>
      <c r="H26" s="4"/>
      <c r="I26" s="4"/>
    </row>
    <row r="27" spans="1:9" x14ac:dyDescent="0.2">
      <c r="A27" s="35"/>
      <c r="B27" s="36" t="s">
        <v>4</v>
      </c>
      <c r="C27" s="37">
        <f>B26*B24</f>
        <v>17052</v>
      </c>
      <c r="E27" s="4"/>
      <c r="F27" s="4"/>
      <c r="G27" s="4"/>
      <c r="H27" s="4"/>
      <c r="I27" s="4"/>
    </row>
    <row r="28" spans="1:9" x14ac:dyDescent="0.2">
      <c r="A28" s="38" t="s">
        <v>25</v>
      </c>
      <c r="B28" s="39"/>
      <c r="C28" s="40"/>
      <c r="E28" s="4"/>
      <c r="F28" s="4"/>
      <c r="G28" s="4"/>
      <c r="H28" s="4"/>
      <c r="I28" s="4"/>
    </row>
    <row r="29" spans="1:9" x14ac:dyDescent="0.2">
      <c r="A29" s="41" t="s">
        <v>19</v>
      </c>
      <c r="B29" s="42">
        <f>B4*(1-B9)</f>
        <v>21.000000000000004</v>
      </c>
      <c r="C29" s="43"/>
      <c r="E29" s="4"/>
      <c r="F29" s="4"/>
      <c r="G29" s="4"/>
      <c r="H29" s="4"/>
      <c r="I29" s="4"/>
    </row>
    <row r="30" spans="1:9" x14ac:dyDescent="0.2">
      <c r="A30" s="41" t="s">
        <v>20</v>
      </c>
      <c r="B30" s="44">
        <f>MAX(0,B5-B20-B26)</f>
        <v>314</v>
      </c>
      <c r="C30" s="43"/>
      <c r="E30" s="4"/>
      <c r="F30" s="4"/>
      <c r="G30" s="4"/>
      <c r="H30" s="4"/>
      <c r="I30" s="4"/>
    </row>
    <row r="31" spans="1:9" x14ac:dyDescent="0.2">
      <c r="A31" s="45"/>
      <c r="B31" s="46" t="s">
        <v>6</v>
      </c>
      <c r="C31" s="47">
        <f>B29*B30</f>
        <v>6594.0000000000009</v>
      </c>
      <c r="E31" s="4"/>
      <c r="F31" s="4"/>
      <c r="G31" s="4"/>
      <c r="H31" s="4"/>
      <c r="I31" s="4"/>
    </row>
    <row r="32" spans="1:9" x14ac:dyDescent="0.2">
      <c r="A32" s="9"/>
      <c r="B32" s="7"/>
      <c r="E32" s="4"/>
      <c r="F32" s="4"/>
      <c r="G32" s="4"/>
      <c r="H32" s="4"/>
      <c r="I32" s="4"/>
    </row>
    <row r="33" spans="2:9" x14ac:dyDescent="0.2">
      <c r="B33" s="12" t="s">
        <v>5</v>
      </c>
      <c r="C33" s="11">
        <f>C21+C27+C31</f>
        <v>43246</v>
      </c>
      <c r="E33" s="4"/>
      <c r="F33" s="4"/>
      <c r="G33" s="4"/>
      <c r="H33" s="4"/>
      <c r="I33" s="4"/>
    </row>
    <row r="34" spans="2:9" x14ac:dyDescent="0.2">
      <c r="E34" s="4"/>
      <c r="F34" s="4"/>
      <c r="G34" s="4"/>
      <c r="H34" s="4"/>
      <c r="I34" s="4"/>
    </row>
    <row r="35" spans="2:9" x14ac:dyDescent="0.2">
      <c r="E35" s="4"/>
      <c r="F35" s="4"/>
      <c r="G35" s="4"/>
      <c r="H35" s="4"/>
      <c r="I35" s="4"/>
    </row>
    <row r="36" spans="2:9" x14ac:dyDescent="0.2">
      <c r="E36" s="4"/>
      <c r="F36" s="4"/>
      <c r="G36" s="4"/>
      <c r="H36" s="4"/>
      <c r="I36" s="4"/>
    </row>
    <row r="37" spans="2:9" x14ac:dyDescent="0.2">
      <c r="E37" s="4"/>
      <c r="F37" s="4"/>
      <c r="G37" s="4"/>
      <c r="H37" s="4"/>
      <c r="I37" s="4"/>
    </row>
    <row r="38" spans="2:9" x14ac:dyDescent="0.2">
      <c r="B38" s="4"/>
      <c r="E38" s="4"/>
      <c r="F38" s="4"/>
      <c r="G38" s="4"/>
      <c r="H38" s="4"/>
      <c r="I38" s="4"/>
    </row>
    <row r="39" spans="2:9" x14ac:dyDescent="0.2">
      <c r="B39" s="5"/>
      <c r="E39" s="4"/>
      <c r="F39" s="4"/>
      <c r="G39" s="4"/>
      <c r="H39" s="4"/>
      <c r="I39" s="4"/>
    </row>
    <row r="40" spans="2:9" x14ac:dyDescent="0.2">
      <c r="E40" s="4"/>
      <c r="F40" s="4"/>
      <c r="G40" s="4"/>
      <c r="H40" s="4"/>
      <c r="I40" s="4"/>
    </row>
    <row r="41" spans="2:9" x14ac:dyDescent="0.2">
      <c r="E41" s="4"/>
      <c r="F41" s="4"/>
      <c r="G41" s="4"/>
      <c r="H41" s="4"/>
      <c r="I41" s="4"/>
    </row>
    <row r="43" spans="2:9" x14ac:dyDescent="0.2">
      <c r="B43" s="6"/>
      <c r="E43" s="2"/>
    </row>
    <row r="44" spans="2:9" x14ac:dyDescent="0.2">
      <c r="B44" s="4"/>
    </row>
    <row r="46" spans="2:9" x14ac:dyDescent="0.2">
      <c r="B46" s="2"/>
    </row>
    <row r="47" spans="2:9" x14ac:dyDescent="0.2">
      <c r="B47" s="5"/>
    </row>
    <row r="48" spans="2:9" x14ac:dyDescent="0.2">
      <c r="B48" s="4"/>
    </row>
    <row r="50" spans="2:2" x14ac:dyDescent="0.2">
      <c r="B50" s="2"/>
    </row>
  </sheetData>
  <scenarios current="3" sqref="C33">
    <scenario name="Ten/ten" locked="1" count="2" user="Michael Rogich" comment="Created by Michael Rogich on 5/20/2014_x000a_Modified by Michael Rogich on 5/20/2014">
      <inputCells r="B7" val="10"/>
      <inputCells r="B8" val="0.1" numFmtId="9"/>
    </scenario>
    <scenario name="Twenty/twenty" locked="1" count="2" user="Michael Rogich" comment="Created by Michael Rogich on 5/20/2014_x000a_Modified by Michael Rogich on 5/20/2014">
      <inputCells r="B7" val="20"/>
      <inputCells r="B8" val="0.2" numFmtId="9"/>
    </scenario>
    <scenario name="Thirty/thirty" locked="1" count="2" user="Michael Rogich" comment="Created by Michael Rogich on 5/20/2014_x000a_Modified by Michael Rogich on 5/20/2014">
      <inputCells r="B7" val="30"/>
      <inputCells r="B8" val="0.3" numFmtId="9"/>
    </scenario>
    <scenario name="Forty/forty" locked="1" count="2" user="Michael Rogich" comment="Created by Michael Rogich on 5/20/2014">
      <inputCells r="B7" val="40"/>
      <inputCells r="B8" val="0.4" numFmtId="9"/>
    </scenario>
  </scenarios>
  <pageMargins left="0.75" right="0.75" top="1" bottom="1" header="0.5" footer="0.5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Markdown pricing model</vt:lpstr>
      <vt:lpstr>Scenario Summary</vt:lpstr>
      <vt:lpstr>Scenarios</vt:lpstr>
    </vt:vector>
  </TitlesOfParts>
  <Company>UNIV OF CINCINNATI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JAMES EVANS</dc:creator>
  <cp:lastModifiedBy>Kelly Scott</cp:lastModifiedBy>
  <dcterms:created xsi:type="dcterms:W3CDTF">2011-05-06T20:19:11Z</dcterms:created>
  <dcterms:modified xsi:type="dcterms:W3CDTF">2018-08-18T15:36:19Z</dcterms:modified>
</cp:coreProperties>
</file>